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6" i="1"/>
  <c r="D36" s="1"/>
  <c r="D35" s="1"/>
  <c r="F36"/>
  <c r="H25"/>
  <c r="D25" s="1"/>
  <c r="H24"/>
  <c r="D24" s="1"/>
  <c r="F25"/>
  <c r="F24"/>
  <c r="D38"/>
  <c r="D37"/>
  <c r="D34"/>
  <c r="D33"/>
  <c r="D39"/>
  <c r="D31"/>
  <c r="D32"/>
  <c r="D57"/>
  <c r="G56"/>
  <c r="D53"/>
  <c r="D51"/>
  <c r="D50"/>
  <c r="D49"/>
  <c r="D52"/>
  <c r="D45"/>
  <c r="D46" s="1"/>
  <c r="D44"/>
  <c r="C58"/>
  <c r="C56"/>
  <c r="C54"/>
  <c r="C48"/>
  <c r="C46"/>
  <c r="B18"/>
  <c r="D30"/>
  <c r="D19"/>
  <c r="D18" s="1"/>
  <c r="C35"/>
  <c r="C30"/>
  <c r="C23"/>
  <c r="C19"/>
  <c r="C18" s="1"/>
  <c r="B40"/>
  <c r="B30"/>
  <c r="B35"/>
  <c r="B27"/>
  <c r="B23"/>
  <c r="B19"/>
  <c r="D48" l="1"/>
  <c r="D54" s="1"/>
  <c r="D56" s="1"/>
  <c r="D58" s="1"/>
  <c r="D40"/>
  <c r="D26" s="1"/>
  <c r="D23" s="1"/>
  <c r="D27" s="1"/>
  <c r="C40"/>
  <c r="C27"/>
</calcChain>
</file>

<file path=xl/sharedStrings.xml><?xml version="1.0" encoding="utf-8"?>
<sst xmlns="http://schemas.openxmlformats.org/spreadsheetml/2006/main" count="60" uniqueCount="55">
  <si>
    <t>Dolgoročna sredstva</t>
  </si>
  <si>
    <t>Osnovna sredstva</t>
  </si>
  <si>
    <t>Kratkoročna sredstva</t>
  </si>
  <si>
    <t>Sredstva skupaj</t>
  </si>
  <si>
    <t>Kapital</t>
  </si>
  <si>
    <t>Dolgoročni kredit</t>
  </si>
  <si>
    <t>Kratkoročne obveznosti</t>
  </si>
  <si>
    <t>Obveznosti do virov sredstev skupaj</t>
  </si>
  <si>
    <t>Leto t-1</t>
  </si>
  <si>
    <t xml:space="preserve">    Zemljišča</t>
  </si>
  <si>
    <t xml:space="preserve">    Zgradbe</t>
  </si>
  <si>
    <t xml:space="preserve">    Oprema</t>
  </si>
  <si>
    <t xml:space="preserve">    Zaloge blaga</t>
  </si>
  <si>
    <t xml:space="preserve">    Kratkoročne terjatve do kupcev</t>
  </si>
  <si>
    <t xml:space="preserve">    Denarna sredstva</t>
  </si>
  <si>
    <t xml:space="preserve">    Osnovni kapital</t>
  </si>
  <si>
    <t xml:space="preserve">    Preneseni dobički prejšnih let</t>
  </si>
  <si>
    <t xml:space="preserve">    Nerazdeljeni dobiček tekočega leta</t>
  </si>
  <si>
    <t xml:space="preserve">    Kratkoročne obveznosti do dobaviteljev</t>
  </si>
  <si>
    <t xml:space="preserve">    Obveznosti do države</t>
  </si>
  <si>
    <t xml:space="preserve">    Obveznosti do delavcev</t>
  </si>
  <si>
    <t>Leto t</t>
  </si>
  <si>
    <t>Projekcija leto t+1</t>
  </si>
  <si>
    <t>Čisti prihodki od prodaje</t>
  </si>
  <si>
    <t>Drugi prihodki</t>
  </si>
  <si>
    <t>Prihodki skupaj</t>
  </si>
  <si>
    <t>Stroški blaga, materiala in storitev</t>
  </si>
  <si>
    <t xml:space="preserve">    nabavna vrednost blaga</t>
  </si>
  <si>
    <t xml:space="preserve">    material</t>
  </si>
  <si>
    <t xml:space="preserve">    storitve</t>
  </si>
  <si>
    <t>Amortizacija</t>
  </si>
  <si>
    <t>Dobiček iz poslovanja</t>
  </si>
  <si>
    <t>Odhodki financiranja</t>
  </si>
  <si>
    <t>Celotni dobiček</t>
  </si>
  <si>
    <t>Davek iz dobička</t>
  </si>
  <si>
    <t>Čisti dobiček</t>
  </si>
  <si>
    <t>Stroški dela</t>
  </si>
  <si>
    <t>Čisti prihodki iz prodaje</t>
  </si>
  <si>
    <t xml:space="preserve">Drugi prihodki </t>
  </si>
  <si>
    <t>Drugi odhodki</t>
  </si>
  <si>
    <t>Obrestna mera na dolgoročni kredit</t>
  </si>
  <si>
    <t>Izplačilo dividend</t>
  </si>
  <si>
    <t>Dnevi vezave gibljivih sredstve in kratk.obv.</t>
  </si>
  <si>
    <t>Investicije</t>
  </si>
  <si>
    <t>20% rast</t>
  </si>
  <si>
    <t>0% rast</t>
  </si>
  <si>
    <t>po metodi odstotka prodaje blaga</t>
  </si>
  <si>
    <t>50% čistega dobička</t>
  </si>
  <si>
    <t>5 dni krajši kot v letu t, razen obveznosti do države in delavcev, ki ostanejo nespremenjeno</t>
  </si>
  <si>
    <t>Bilanca stanja</t>
  </si>
  <si>
    <t>stopnja na dobiček</t>
  </si>
  <si>
    <t xml:space="preserve">    Obveznosti za dividende</t>
  </si>
  <si>
    <t>Izkaz poslovnega izida</t>
  </si>
  <si>
    <t>Dnevi t</t>
  </si>
  <si>
    <t>Dnevi t+1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</si>
</sst>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9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58"/>
  <sheetViews>
    <sheetView tabSelected="1" topLeftCell="A22" zoomScaleNormal="100" workbookViewId="0">
      <selection activeCell="D29" sqref="D29"/>
    </sheetView>
  </sheetViews>
  <sheetFormatPr defaultRowHeight="15"/>
  <cols>
    <col min="1" max="1" width="47.42578125" customWidth="1"/>
    <col min="2" max="4" width="12.7109375" customWidth="1"/>
  </cols>
  <sheetData>
    <row r="2" spans="1:2">
      <c r="A2" t="s">
        <v>37</v>
      </c>
      <c r="B2" t="s">
        <v>44</v>
      </c>
    </row>
    <row r="3" spans="1:2">
      <c r="A3" t="s">
        <v>38</v>
      </c>
      <c r="B3" t="s">
        <v>45</v>
      </c>
    </row>
    <row r="4" spans="1:2">
      <c r="A4" t="s">
        <v>30</v>
      </c>
      <c r="B4" t="s">
        <v>45</v>
      </c>
    </row>
    <row r="5" spans="1:2">
      <c r="A5" t="s">
        <v>39</v>
      </c>
      <c r="B5" t="s">
        <v>46</v>
      </c>
    </row>
    <row r="6" spans="1:2">
      <c r="A6" t="s">
        <v>40</v>
      </c>
      <c r="B6" s="2">
        <v>0.08</v>
      </c>
    </row>
    <row r="7" spans="1:2">
      <c r="A7" t="s">
        <v>41</v>
      </c>
      <c r="B7" t="s">
        <v>47</v>
      </c>
    </row>
    <row r="8" spans="1:2">
      <c r="A8" t="s">
        <v>42</v>
      </c>
      <c r="B8" t="s">
        <v>48</v>
      </c>
    </row>
    <row r="9" spans="1:2">
      <c r="A9" t="s">
        <v>43</v>
      </c>
      <c r="B9" s="3">
        <v>40</v>
      </c>
    </row>
    <row r="10" spans="1:2">
      <c r="A10" t="s">
        <v>5</v>
      </c>
      <c r="B10" s="3">
        <v>-20</v>
      </c>
    </row>
    <row r="16" spans="1:2">
      <c r="A16" t="s">
        <v>49</v>
      </c>
    </row>
    <row r="17" spans="1:8" ht="30">
      <c r="A17" s="1"/>
      <c r="B17" s="1" t="s">
        <v>8</v>
      </c>
      <c r="C17" s="1" t="s">
        <v>21</v>
      </c>
      <c r="D17" s="1" t="s">
        <v>22</v>
      </c>
    </row>
    <row r="18" spans="1:8">
      <c r="A18" t="s">
        <v>0</v>
      </c>
      <c r="B18" s="3">
        <f>+(B19)</f>
        <v>350</v>
      </c>
      <c r="C18" s="3">
        <f>+(C19)</f>
        <v>430</v>
      </c>
      <c r="D18" s="3">
        <f>+(D19)</f>
        <v>430</v>
      </c>
    </row>
    <row r="19" spans="1:8">
      <c r="A19" t="s">
        <v>1</v>
      </c>
      <c r="B19" s="3">
        <f>+SUM(B20:B22)</f>
        <v>350</v>
      </c>
      <c r="C19" s="3">
        <f>+SUM(C20:C22)</f>
        <v>430</v>
      </c>
      <c r="D19" s="3">
        <f>+SUM(D20:D22)</f>
        <v>430</v>
      </c>
    </row>
    <row r="20" spans="1:8">
      <c r="A20" t="s">
        <v>9</v>
      </c>
      <c r="B20" s="3">
        <v>60</v>
      </c>
      <c r="C20" s="3">
        <v>70</v>
      </c>
      <c r="D20" s="3">
        <v>70</v>
      </c>
    </row>
    <row r="21" spans="1:8">
      <c r="A21" t="s">
        <v>10</v>
      </c>
      <c r="B21" s="3">
        <v>150</v>
      </c>
      <c r="C21" s="3">
        <v>140</v>
      </c>
      <c r="D21" s="3">
        <v>140</v>
      </c>
    </row>
    <row r="22" spans="1:8">
      <c r="A22" t="s">
        <v>11</v>
      </c>
      <c r="B22" s="3">
        <v>140</v>
      </c>
      <c r="C22" s="3">
        <v>220</v>
      </c>
      <c r="D22" s="3">
        <v>220</v>
      </c>
    </row>
    <row r="23" spans="1:8">
      <c r="A23" t="s">
        <v>2</v>
      </c>
      <c r="B23" s="3">
        <f>+SUM(B24:B26)</f>
        <v>650</v>
      </c>
      <c r="C23" s="3">
        <f>+SUM(C24:C26)</f>
        <v>790</v>
      </c>
      <c r="D23" s="3">
        <f>+SUM(D24:D26)</f>
        <v>831.7616438356165</v>
      </c>
      <c r="F23" t="s">
        <v>53</v>
      </c>
      <c r="H23" t="s">
        <v>54</v>
      </c>
    </row>
    <row r="24" spans="1:8">
      <c r="A24" t="s">
        <v>12</v>
      </c>
      <c r="B24" s="3">
        <v>380</v>
      </c>
      <c r="C24" s="3">
        <v>400</v>
      </c>
      <c r="D24" s="3">
        <f>+(H24*D44/365)</f>
        <v>463.56164383561645</v>
      </c>
      <c r="F24">
        <f>+INT(365*C24/C44)</f>
        <v>146</v>
      </c>
      <c r="G24">
        <v>-5</v>
      </c>
      <c r="H24">
        <f>+(F24+G24)</f>
        <v>141</v>
      </c>
    </row>
    <row r="25" spans="1:8">
      <c r="A25" t="s">
        <v>13</v>
      </c>
      <c r="B25" s="3">
        <v>240</v>
      </c>
      <c r="C25" s="3">
        <v>320</v>
      </c>
      <c r="D25" s="3">
        <f>+(H25*D46/365)</f>
        <v>363.94520547945206</v>
      </c>
      <c r="F25">
        <f>+INT(365*C25/C46)</f>
        <v>113</v>
      </c>
      <c r="G25">
        <v>-5</v>
      </c>
      <c r="H25">
        <f>+(F25+G25)</f>
        <v>108</v>
      </c>
    </row>
    <row r="26" spans="1:8">
      <c r="A26" t="s">
        <v>14</v>
      </c>
      <c r="B26" s="3">
        <v>30</v>
      </c>
      <c r="C26" s="3">
        <v>70</v>
      </c>
      <c r="D26" s="3">
        <f>+(D40-D18-D24-D25)</f>
        <v>4.2547945205479891</v>
      </c>
    </row>
    <row r="27" spans="1:8">
      <c r="A27" t="s">
        <v>3</v>
      </c>
      <c r="B27" s="3">
        <f>+(B23+B18)</f>
        <v>1000</v>
      </c>
      <c r="C27" s="3">
        <f>+(C23+C18)</f>
        <v>1220</v>
      </c>
      <c r="D27" s="3">
        <f>+(D23+D18)</f>
        <v>1261.7616438356165</v>
      </c>
    </row>
    <row r="28" spans="1:8">
      <c r="B28" s="3"/>
      <c r="C28" s="3"/>
      <c r="D28" s="3"/>
    </row>
    <row r="29" spans="1:8">
      <c r="A29" t="s">
        <v>52</v>
      </c>
      <c r="B29" s="3"/>
      <c r="C29" s="3"/>
      <c r="D29" s="3"/>
    </row>
    <row r="30" spans="1:8">
      <c r="A30" t="s">
        <v>4</v>
      </c>
      <c r="B30" s="3">
        <f>+(B31+B32+B33)</f>
        <v>600</v>
      </c>
      <c r="C30" s="3">
        <f>+(C31+C32+C33)</f>
        <v>720</v>
      </c>
      <c r="D30" s="3">
        <f>+(D31+D32+D33)</f>
        <v>793.2</v>
      </c>
    </row>
    <row r="31" spans="1:8">
      <c r="A31" t="s">
        <v>15</v>
      </c>
      <c r="B31" s="3">
        <v>100</v>
      </c>
      <c r="C31" s="3">
        <v>100</v>
      </c>
      <c r="D31" s="3">
        <f>+(C31)</f>
        <v>100</v>
      </c>
    </row>
    <row r="32" spans="1:8">
      <c r="A32" t="s">
        <v>16</v>
      </c>
      <c r="B32" s="3">
        <v>500</v>
      </c>
      <c r="C32" s="3">
        <v>500</v>
      </c>
      <c r="D32" s="3">
        <f>+(C32+C33)</f>
        <v>620</v>
      </c>
    </row>
    <row r="33" spans="1:8">
      <c r="A33" t="s">
        <v>17</v>
      </c>
      <c r="B33" s="3"/>
      <c r="C33" s="3">
        <v>120</v>
      </c>
      <c r="D33" s="3">
        <f>+(D58/2)</f>
        <v>73.199999999999989</v>
      </c>
    </row>
    <row r="34" spans="1:8">
      <c r="A34" t="s">
        <v>5</v>
      </c>
      <c r="B34" s="3">
        <v>100</v>
      </c>
      <c r="C34" s="3">
        <v>120</v>
      </c>
      <c r="D34" s="3">
        <f>+(C34-20)</f>
        <v>100</v>
      </c>
    </row>
    <row r="35" spans="1:8">
      <c r="A35" t="s">
        <v>6</v>
      </c>
      <c r="B35" s="3">
        <f>+(B36+B37+B38)</f>
        <v>300</v>
      </c>
      <c r="C35" s="3">
        <f>+(C36+C37+C38)</f>
        <v>380</v>
      </c>
      <c r="D35" s="3">
        <f>+(D36+D37+D38)</f>
        <v>368.56164383561645</v>
      </c>
      <c r="F35" t="s">
        <v>53</v>
      </c>
      <c r="H35" t="s">
        <v>54</v>
      </c>
    </row>
    <row r="36" spans="1:8">
      <c r="A36" t="s">
        <v>18</v>
      </c>
      <c r="B36" s="3">
        <v>250</v>
      </c>
      <c r="C36" s="3">
        <v>295</v>
      </c>
      <c r="D36" s="3">
        <f>+(H36*D48/365)</f>
        <v>283.56164383561645</v>
      </c>
      <c r="F36">
        <f>+INT(365*C36/D48)</f>
        <v>143</v>
      </c>
      <c r="G36">
        <v>-5</v>
      </c>
      <c r="H36">
        <f>+(F36+G36)</f>
        <v>138</v>
      </c>
    </row>
    <row r="37" spans="1:8">
      <c r="A37" t="s">
        <v>19</v>
      </c>
      <c r="B37" s="3">
        <v>40</v>
      </c>
      <c r="C37" s="3">
        <v>70</v>
      </c>
      <c r="D37" s="3">
        <f>+(C37)</f>
        <v>70</v>
      </c>
    </row>
    <row r="38" spans="1:8">
      <c r="A38" t="s">
        <v>20</v>
      </c>
      <c r="B38" s="3">
        <v>10</v>
      </c>
      <c r="C38" s="3">
        <v>15</v>
      </c>
      <c r="D38" s="3">
        <f>+(C38)</f>
        <v>15</v>
      </c>
    </row>
    <row r="39" spans="1:8">
      <c r="A39" t="s">
        <v>51</v>
      </c>
      <c r="B39" s="3"/>
      <c r="C39" s="3"/>
      <c r="D39" s="3">
        <f>+(D58/2)</f>
        <v>73.199999999999989</v>
      </c>
    </row>
    <row r="40" spans="1:8">
      <c r="A40" t="s">
        <v>7</v>
      </c>
      <c r="B40" s="3">
        <f>+(B35+B34+B30)</f>
        <v>1000</v>
      </c>
      <c r="C40" s="3">
        <f>+(C35+C34+C30)</f>
        <v>1220</v>
      </c>
      <c r="D40" s="3">
        <f>+(D35+D34+D30)</f>
        <v>1261.7616438356165</v>
      </c>
    </row>
    <row r="41" spans="1:8">
      <c r="B41" s="3"/>
      <c r="C41" s="3"/>
      <c r="D41" s="3"/>
    </row>
    <row r="42" spans="1:8">
      <c r="B42" s="3"/>
      <c r="C42" s="3"/>
      <c r="D42" s="3"/>
    </row>
    <row r="43" spans="1:8">
      <c r="B43" s="3"/>
      <c r="C43" s="3"/>
      <c r="D43" s="3"/>
    </row>
    <row r="44" spans="1:8">
      <c r="A44" t="s">
        <v>23</v>
      </c>
      <c r="B44" s="3"/>
      <c r="C44" s="3">
        <v>1000</v>
      </c>
      <c r="D44" s="3">
        <f>+(C44*1.2)</f>
        <v>1200</v>
      </c>
    </row>
    <row r="45" spans="1:8">
      <c r="A45" t="s">
        <v>24</v>
      </c>
      <c r="B45" s="3"/>
      <c r="C45" s="3">
        <v>30</v>
      </c>
      <c r="D45" s="3">
        <f>+(C45)</f>
        <v>30</v>
      </c>
    </row>
    <row r="46" spans="1:8">
      <c r="A46" t="s">
        <v>25</v>
      </c>
      <c r="B46" s="3"/>
      <c r="C46" s="3">
        <f>+(C45+C44)</f>
        <v>1030</v>
      </c>
      <c r="D46" s="3">
        <f>+(D45+D44)</f>
        <v>1230</v>
      </c>
    </row>
    <row r="47" spans="1:8">
      <c r="B47" s="3"/>
      <c r="C47" s="3"/>
      <c r="D47" s="3"/>
    </row>
    <row r="48" spans="1:8">
      <c r="A48" t="s">
        <v>26</v>
      </c>
      <c r="B48" s="3"/>
      <c r="C48" s="3">
        <f>+(C49+C50+C51)</f>
        <v>625</v>
      </c>
      <c r="D48" s="3">
        <f>+(D49+D50+D51)</f>
        <v>750</v>
      </c>
    </row>
    <row r="49" spans="1:7">
      <c r="A49" t="s">
        <v>27</v>
      </c>
      <c r="B49" s="3"/>
      <c r="C49" s="3">
        <v>620</v>
      </c>
      <c r="D49" s="3">
        <f>+(C49*1.2)</f>
        <v>744</v>
      </c>
    </row>
    <row r="50" spans="1:7">
      <c r="A50" t="s">
        <v>28</v>
      </c>
      <c r="B50" s="3"/>
      <c r="C50" s="3">
        <v>2</v>
      </c>
      <c r="D50" s="3">
        <f>+(C50*1.2)</f>
        <v>2.4</v>
      </c>
    </row>
    <row r="51" spans="1:7">
      <c r="A51" t="s">
        <v>29</v>
      </c>
      <c r="B51" s="3"/>
      <c r="C51" s="3">
        <v>3</v>
      </c>
      <c r="D51" s="3">
        <f>+(C51*1.2)</f>
        <v>3.5999999999999996</v>
      </c>
    </row>
    <row r="52" spans="1:7">
      <c r="A52" t="s">
        <v>30</v>
      </c>
      <c r="B52" s="3"/>
      <c r="C52" s="3">
        <v>40</v>
      </c>
      <c r="D52" s="3">
        <f>+(C52)</f>
        <v>40</v>
      </c>
    </row>
    <row r="53" spans="1:7">
      <c r="A53" t="s">
        <v>36</v>
      </c>
      <c r="B53" s="3"/>
      <c r="C53" s="3">
        <v>135</v>
      </c>
      <c r="D53" s="3">
        <f>+(C53*1.2)</f>
        <v>162</v>
      </c>
    </row>
    <row r="54" spans="1:7">
      <c r="A54" t="s">
        <v>31</v>
      </c>
      <c r="B54" s="3"/>
      <c r="C54" s="3">
        <f>+(C46-C48-C52-C53)</f>
        <v>230</v>
      </c>
      <c r="D54" s="3">
        <f>+(D46-D48-D52-D53)</f>
        <v>278</v>
      </c>
    </row>
    <row r="55" spans="1:7">
      <c r="A55" t="s">
        <v>32</v>
      </c>
      <c r="B55" s="3"/>
      <c r="C55" s="3">
        <v>10</v>
      </c>
      <c r="D55" s="3">
        <v>9.6</v>
      </c>
    </row>
    <row r="56" spans="1:7">
      <c r="A56" t="s">
        <v>33</v>
      </c>
      <c r="B56" s="3"/>
      <c r="C56" s="3">
        <f>+(C54-C55)</f>
        <v>220</v>
      </c>
      <c r="D56" s="3">
        <f>+(D54-D55)</f>
        <v>268.39999999999998</v>
      </c>
      <c r="E56" t="s">
        <v>50</v>
      </c>
      <c r="G56">
        <f>+(C57/C56)</f>
        <v>0.45454545454545453</v>
      </c>
    </row>
    <row r="57" spans="1:7">
      <c r="A57" t="s">
        <v>34</v>
      </c>
      <c r="B57" s="3"/>
      <c r="C57" s="3">
        <v>100</v>
      </c>
      <c r="D57" s="3">
        <f>+(D56*G56)</f>
        <v>121.99999999999999</v>
      </c>
    </row>
    <row r="58" spans="1:7">
      <c r="A58" t="s">
        <v>35</v>
      </c>
      <c r="B58" s="3"/>
      <c r="C58" s="3">
        <f>+(C56-C57)</f>
        <v>120</v>
      </c>
      <c r="D58" s="3">
        <f>+(D56-D57)</f>
        <v>146.39999999999998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Pavliha R&amp;R d.o.o.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Črtomir Pavliha</dc:creator>
  <cp:lastModifiedBy>Črtomir Pavliha</cp:lastModifiedBy>
  <dcterms:created xsi:type="dcterms:W3CDTF">2009-03-13T16:27:08Z</dcterms:created>
  <dcterms:modified xsi:type="dcterms:W3CDTF">2009-03-13T17:37:05Z</dcterms:modified>
</cp:coreProperties>
</file>